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KS\TENDERS\2017\Интегрированная система безопасности\"/>
    </mc:Choice>
  </mc:AlternateContent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'9.1.'!$A$1:$G$47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52511"/>
</workbook>
</file>

<file path=xl/calcChain.xml><?xml version="1.0" encoding="utf-8"?>
<calcChain xmlns="http://schemas.openxmlformats.org/spreadsheetml/2006/main">
  <c r="D39" i="54" l="1"/>
  <c r="C39" i="54"/>
  <c r="D13" i="54" l="1"/>
  <c r="D17" i="54" l="1"/>
  <c r="D24" i="54"/>
  <c r="D26" i="54" s="1"/>
  <c r="D25" i="54" l="1"/>
  <c r="D9" i="54" l="1"/>
  <c r="D11" i="54" l="1"/>
  <c r="D10" i="54"/>
  <c r="D19" i="54"/>
  <c r="D15" i="54"/>
  <c r="D28" i="54" l="1"/>
</calcChain>
</file>

<file path=xl/sharedStrings.xml><?xml version="1.0" encoding="utf-8"?>
<sst xmlns="http://schemas.openxmlformats.org/spreadsheetml/2006/main" count="212" uniqueCount="184">
  <si>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</si>
  <si>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</si>
  <si>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</si>
  <si>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</si>
  <si>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</si>
  <si>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</si>
  <si>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</si>
  <si>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</si>
  <si>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</si>
  <si>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</si>
  <si>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</si>
  <si>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</si>
  <si>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</si>
  <si>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</si>
  <si>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</si>
  <si>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</si>
  <si>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</si>
  <si>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</si>
  <si>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</si>
  <si>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</si>
  <si>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</si>
  <si>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</si>
  <si>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</si>
  <si>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</si>
  <si>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</si>
  <si>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</si>
  <si>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</si>
  <si>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</si>
  <si>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</si>
  <si>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</si>
  <si>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</si>
  <si>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</si>
  <si>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</si>
  <si>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</si>
  <si>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</si>
  <si>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</si>
  <si>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</si>
  <si>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</si>
  <si>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</si>
  <si>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</si>
  <si>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</si>
  <si>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</si>
  <si>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</si>
  <si>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</si>
  <si>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</si>
  <si>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</si>
  <si>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</si>
  <si>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</si>
  <si>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</si>
  <si>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</si>
  <si>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</si>
  <si>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</si>
  <si>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</si>
  <si>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</si>
  <si>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</si>
  <si>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</si>
  <si>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</si>
  <si>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</si>
  <si>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</si>
  <si>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</si>
  <si>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</si>
  <si>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</si>
  <si>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</si>
  <si>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</si>
  <si>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</si>
  <si>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</si>
  <si>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</si>
  <si>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</si>
  <si>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</si>
  <si>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</si>
  <si>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</si>
  <si>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</si>
  <si>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</si>
  <si>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</si>
  <si>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</si>
  <si>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</si>
  <si>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</si>
  <si>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</si>
  <si>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</si>
  <si>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</si>
  <si>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</si>
  <si>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</si>
  <si>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</si>
  <si>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16</t>
  </si>
  <si>
    <t>17</t>
  </si>
  <si>
    <t>19</t>
  </si>
  <si>
    <t>Регламент определения стоимости СМР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</si>
  <si>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</si>
  <si>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</si>
  <si>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</si>
  <si>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</si>
  <si>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</si>
  <si>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</si>
  <si>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</si>
  <si>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</si>
  <si>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</si>
  <si>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</si>
  <si>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</si>
  <si>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</si>
  <si>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</si>
  <si>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</si>
  <si>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</si>
  <si>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</si>
  <si>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</si>
  <si>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</si>
  <si>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</si>
  <si>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</si>
  <si>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</si>
  <si>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</si>
  <si>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∑ пп.2-3 * НР</t>
  </si>
  <si>
    <t>№ пп.</t>
  </si>
  <si>
    <t>∑ пп.2-3 * СП</t>
  </si>
  <si>
    <t>∑ пп. 2-14</t>
  </si>
  <si>
    <t>Заработная плата (ЗП), руб.</t>
  </si>
  <si>
    <t>Кэффициент на стесненные условия (Кст.пнр)</t>
  </si>
  <si>
    <t>∑ пп.16-17 * НРпнр</t>
  </si>
  <si>
    <t>∑ пп.16-17 * СП пнр</t>
  </si>
  <si>
    <t>∑ пп.16-19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</si>
  <si>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</si>
  <si>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</si>
  <si>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</si>
  <si>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</si>
  <si>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</si>
  <si>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</si>
  <si>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</si>
  <si>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</si>
  <si>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</si>
  <si>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</si>
  <si>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</si>
  <si>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</si>
  <si>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Приложение №9.2.___________к ПДО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</si>
  <si>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</si>
  <si>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</si>
  <si>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</si>
  <si>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</si>
  <si>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</si>
  <si>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</si>
  <si>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</si>
  <si>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</si>
  <si>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</si>
  <si>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</si>
  <si>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</si>
  <si>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</si>
  <si>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</si>
  <si>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</si>
  <si>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</si>
  <si>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</si>
  <si>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</si>
  <si>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</si>
  <si>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</si>
  <si>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</si>
  <si>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Примечания</t>
  </si>
  <si>
    <t>Оцениваемый параметр</t>
  </si>
  <si>
    <t>ОБ-П</t>
  </si>
  <si>
    <t>Оборудование поставки Подрядчика (ОБ-П)</t>
  </si>
  <si>
    <t>Транспортные расходы на ОБ-П (Ктр.об), %</t>
  </si>
  <si>
    <t>ОБ-П * Ктр.об</t>
  </si>
  <si>
    <t>В расчете не учитываются</t>
  </si>
  <si>
    <t>для данной методики принимается процент по  пусконаладочным работам НР = 55,25%, СП  = 32 %;</t>
  </si>
  <si>
    <t>Накладные расходы (НРпнр) **</t>
  </si>
  <si>
    <t>Сметная прибыль (СП пнр) **</t>
  </si>
  <si>
    <t>** - при условии указания претендентом в Регламенте ПНР  на доп.работы накладных расходов и см.прибыли - "по видам работ"</t>
  </si>
  <si>
    <t>Экспертная оценка доли затрат в общей сумме опциона</t>
  </si>
  <si>
    <t>Постоянная величина, для целей оценки 
транспортных расходов</t>
  </si>
  <si>
    <t>Постоянная величина</t>
  </si>
  <si>
    <t>Формула оценки влияния регламента/сумма</t>
  </si>
  <si>
    <t>пп. 15+20</t>
  </si>
  <si>
    <t>ЗП пнр  подрядч, руб/мес</t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</si>
  <si>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подрядч         
</t>
    </r>
    <r>
      <rPr>
        <sz val="11"/>
        <color theme="1"/>
        <rFont val="Times New Roman"/>
        <family val="1"/>
        <charset val="204"/>
      </rPr>
      <t xml:space="preserve">                        ЗП пнр  оценка заказчика</t>
    </r>
  </si>
  <si>
    <t>ЗП подрядч, руб/мес</t>
  </si>
  <si>
    <r>
      <rPr>
        <sz val="11"/>
        <color theme="1"/>
        <rFont val="Times New Roman"/>
        <family val="1"/>
        <charset val="204"/>
      </rPr>
      <t xml:space="preserve">ЗП план *   </t>
    </r>
    <r>
      <rPr>
        <u/>
        <sz val="11"/>
        <color theme="1"/>
        <rFont val="Times New Roman"/>
        <family val="1"/>
        <charset val="204"/>
      </rPr>
      <t xml:space="preserve">ЗП подрядч.           
</t>
    </r>
    <r>
      <rPr>
        <sz val="11"/>
        <color theme="1"/>
        <rFont val="Times New Roman"/>
        <family val="1"/>
        <charset val="204"/>
      </rPr>
      <t xml:space="preserve">                     ЗП оценка заказчика</t>
    </r>
  </si>
  <si>
    <t>Предложение претендента (оферта подрядчика)</t>
  </si>
  <si>
    <t>Таблица оценки влияния аванса на стоимость оферты с учетом графика погашения аванса</t>
  </si>
  <si>
    <t>а при указании претендентом НР и СП в процентном выражении - для расчета  принимается процент претендента.</t>
  </si>
  <si>
    <t>Оцениваемый параметр
(ЗП план.пнр = ДР*0,00)</t>
  </si>
  <si>
    <t>монтаж труб-в (ТМ изм, ППР)-40% от суммы опциона по СМР</t>
  </si>
  <si>
    <t>часть КИПиА (АТХ) -15% от суммы опциона по СМР</t>
  </si>
  <si>
    <t>электрика (ЭМ) -15% от суммы опциона по СМР</t>
  </si>
  <si>
    <t>часть КЖ (КЖ изм, ППР)-30 % от суммы опциона по СМР</t>
  </si>
  <si>
    <t>ИТОГО В СРЕДНЕМ</t>
  </si>
  <si>
    <t>Оцениваемый параметр
(ЗП план = ДР*0,15)</t>
  </si>
  <si>
    <t>для данной методики принимается средний процент по разделам АТХ, НР - 68%  и  СП-  48 %</t>
  </si>
  <si>
    <t>Комплекс работ в рамках программы «Приведение интегрированной системы безопасности к требованиям правил по обеспечению безопасности и антитеррористической защищенности объектов ТЭК»</t>
  </si>
  <si>
    <t>Регламент определения стоимости ПНР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</si>
</sst>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000"/>
    <numFmt numFmtId="169" formatCode="#,##0.000"/>
  </numFmts>
  <fonts count="3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2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42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3" fillId="3" borderId="24" xfId="33" applyFont="1" applyFill="1" applyBorder="1" applyAlignment="1">
      <alignment horizontal="center" vertical="center" wrapText="1"/>
    </xf>
    <xf numFmtId="0" fontId="23" fillId="3" borderId="25" xfId="33" applyFont="1" applyFill="1" applyBorder="1" applyAlignment="1">
      <alignment horizontal="center" vertical="center" wrapText="1"/>
    </xf>
    <xf numFmtId="49" fontId="23" fillId="5" borderId="10" xfId="33" applyNumberFormat="1" applyFont="1" applyFill="1" applyBorder="1" applyAlignment="1">
      <alignment horizontal="center" vertical="center" wrapText="1"/>
    </xf>
    <xf numFmtId="0" fontId="23" fillId="5" borderId="19" xfId="33" applyFont="1" applyFill="1" applyBorder="1" applyAlignment="1">
      <alignment horizontal="left" vertical="center" wrapText="1"/>
    </xf>
    <xf numFmtId="3" fontId="23" fillId="5" borderId="10" xfId="33" applyNumberFormat="1" applyFont="1" applyFill="1" applyBorder="1" applyAlignment="1">
      <alignment horizontal="center" vertical="center" wrapText="1"/>
    </xf>
    <xf numFmtId="0" fontId="23" fillId="5" borderId="10" xfId="33" applyFont="1" applyFill="1" applyBorder="1" applyAlignment="1">
      <alignment horizontal="center" vertical="center" wrapText="1"/>
    </xf>
    <xf numFmtId="3" fontId="23" fillId="5" borderId="23" xfId="33" applyNumberFormat="1" applyFont="1" applyFill="1" applyBorder="1" applyAlignment="1">
      <alignment horizontal="center" vertical="center" wrapText="1"/>
    </xf>
    <xf numFmtId="49" fontId="20" fillId="4" borderId="24" xfId="33" applyNumberFormat="1" applyFont="1" applyFill="1" applyBorder="1" applyAlignment="1">
      <alignment horizontal="center" vertical="center" wrapText="1"/>
    </xf>
    <xf numFmtId="0" fontId="21" fillId="4" borderId="27" xfId="33" applyFont="1" applyFill="1" applyBorder="1" applyAlignment="1">
      <alignment horizontal="center" vertical="center" wrapText="1"/>
    </xf>
    <xf numFmtId="3" fontId="20" fillId="4" borderId="24" xfId="33" applyNumberFormat="1" applyFont="1" applyFill="1" applyBorder="1" applyAlignment="1">
      <alignment horizontal="center" vertical="center" wrapText="1"/>
    </xf>
    <xf numFmtId="0" fontId="23" fillId="4" borderId="24" xfId="33" applyFont="1" applyFill="1" applyBorder="1" applyAlignment="1">
      <alignment horizontal="center" vertical="center" wrapText="1"/>
    </xf>
    <xf numFmtId="3" fontId="23" fillId="4" borderId="25" xfId="33" applyNumberFormat="1" applyFont="1" applyFill="1" applyBorder="1" applyAlignment="1">
      <alignment horizontal="center" vertical="center" wrapText="1"/>
    </xf>
    <xf numFmtId="0" fontId="20" fillId="0" borderId="16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3" xfId="33" applyNumberFormat="1" applyFont="1" applyFill="1" applyBorder="1" applyAlignment="1">
      <alignment horizontal="left" vertical="center" wrapText="1"/>
    </xf>
    <xf numFmtId="49" fontId="20" fillId="0" borderId="9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9" xfId="33" applyNumberFormat="1" applyFont="1" applyFill="1" applyBorder="1" applyAlignment="1">
      <alignment horizontal="center" vertical="center" wrapText="1"/>
    </xf>
    <xf numFmtId="3" fontId="20" fillId="0" borderId="14" xfId="33" applyNumberFormat="1" applyFont="1" applyFill="1" applyBorder="1" applyAlignment="1">
      <alignment horizontal="center" vertical="center" wrapText="1"/>
    </xf>
    <xf numFmtId="3" fontId="23" fillId="0" borderId="9" xfId="33" applyNumberFormat="1" applyFont="1" applyFill="1" applyBorder="1" applyAlignment="1">
      <alignment horizontal="center" vertical="center" wrapText="1"/>
    </xf>
    <xf numFmtId="9" fontId="23" fillId="0" borderId="9" xfId="33" applyNumberFormat="1" applyFont="1" applyFill="1" applyBorder="1" applyAlignment="1">
      <alignment horizontal="center" vertical="center" wrapText="1"/>
    </xf>
    <xf numFmtId="3" fontId="23" fillId="0" borderId="14" xfId="33" applyNumberFormat="1" applyFont="1" applyFill="1" applyBorder="1" applyAlignment="1">
      <alignment horizontal="center" vertical="center" wrapText="1"/>
    </xf>
    <xf numFmtId="49" fontId="20" fillId="0" borderId="20" xfId="33" applyNumberFormat="1" applyFont="1" applyBorder="1" applyAlignment="1">
      <alignment horizontal="center" vertical="center" wrapText="1"/>
    </xf>
    <xf numFmtId="0" fontId="20" fillId="0" borderId="21" xfId="33" applyFont="1" applyBorder="1" applyAlignment="1">
      <alignment horizontal="left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8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0" xfId="33" applyFont="1" applyFill="1" applyBorder="1" applyAlignment="1">
      <alignment horizontal="center" vertical="center" wrapText="1"/>
    </xf>
    <xf numFmtId="0" fontId="20" fillId="5" borderId="19" xfId="33" applyFont="1" applyFill="1" applyBorder="1" applyAlignment="1">
      <alignment horizontal="left" vertical="center" wrapText="1"/>
    </xf>
    <xf numFmtId="3" fontId="20" fillId="5" borderId="10" xfId="33" applyNumberFormat="1" applyFont="1" applyFill="1" applyBorder="1" applyAlignment="1">
      <alignment horizontal="center" vertical="center" wrapText="1"/>
    </xf>
    <xf numFmtId="3" fontId="20" fillId="5" borderId="23" xfId="33" applyNumberFormat="1" applyFont="1" applyFill="1" applyBorder="1" applyAlignment="1">
      <alignment horizontal="center" vertical="center" wrapText="1"/>
    </xf>
    <xf numFmtId="0" fontId="20" fillId="6" borderId="10" xfId="33" applyFont="1" applyFill="1" applyBorder="1" applyAlignment="1">
      <alignment horizontal="center" vertical="center" wrapText="1"/>
    </xf>
    <xf numFmtId="0" fontId="20" fillId="6" borderId="19" xfId="33" applyFont="1" applyFill="1" applyBorder="1" applyAlignment="1">
      <alignment horizontal="left" vertical="center" wrapText="1"/>
    </xf>
    <xf numFmtId="3" fontId="20" fillId="6" borderId="10" xfId="33" applyNumberFormat="1" applyFont="1" applyFill="1" applyBorder="1" applyAlignment="1">
      <alignment horizontal="center" vertical="center" wrapText="1"/>
    </xf>
    <xf numFmtId="0" fontId="23" fillId="6" borderId="10" xfId="33" applyFont="1" applyFill="1" applyBorder="1" applyAlignment="1">
      <alignment horizontal="center" vertical="center" wrapText="1"/>
    </xf>
    <xf numFmtId="3" fontId="20" fillId="6" borderId="23" xfId="33" applyNumberFormat="1" applyFont="1" applyFill="1" applyBorder="1" applyAlignment="1">
      <alignment horizontal="center" vertical="center" wrapText="1"/>
    </xf>
    <xf numFmtId="0" fontId="20" fillId="0" borderId="3" xfId="33" applyFont="1" applyFill="1" applyBorder="1" applyAlignment="1">
      <alignment horizontal="left" vertical="center" wrapText="1"/>
    </xf>
    <xf numFmtId="49" fontId="20" fillId="0" borderId="9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9" xfId="33" applyNumberFormat="1" applyFont="1" applyBorder="1" applyAlignment="1">
      <alignment horizontal="center" vertical="center" wrapText="1"/>
    </xf>
    <xf numFmtId="3" fontId="25" fillId="0" borderId="9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0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6" xfId="33" applyFont="1" applyFill="1" applyBorder="1" applyAlignment="1">
      <alignment horizontal="left" vertical="center" wrapText="1"/>
    </xf>
    <xf numFmtId="49" fontId="20" fillId="0" borderId="20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8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29" xfId="33" applyNumberFormat="1" applyFont="1" applyBorder="1" applyAlignment="1">
      <alignment horizontal="center" vertical="center"/>
    </xf>
    <xf numFmtId="0" fontId="23" fillId="0" borderId="0" xfId="33" applyFont="1" applyFill="1"/>
    <xf numFmtId="0" fontId="30" fillId="0" borderId="0" xfId="33" applyFont="1" applyAlignment="1">
      <alignment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31" xfId="33" applyFont="1" applyFill="1" applyBorder="1" applyAlignment="1">
      <alignment horizontal="center" vertical="center" wrapText="1"/>
    </xf>
    <xf numFmtId="0" fontId="23" fillId="5" borderId="23" xfId="33" applyFont="1" applyFill="1" applyBorder="1" applyAlignment="1">
      <alignment horizontal="center" vertical="center" wrapText="1"/>
    </xf>
    <xf numFmtId="0" fontId="20" fillId="4" borderId="32" xfId="33" applyFont="1" applyFill="1" applyBorder="1" applyAlignment="1">
      <alignment horizontal="center" vertical="center" wrapText="1"/>
    </xf>
    <xf numFmtId="9" fontId="26" fillId="0" borderId="13" xfId="33" applyNumberFormat="1" applyFont="1" applyFill="1" applyBorder="1" applyAlignment="1">
      <alignment horizontal="center" vertical="center" wrapText="1"/>
    </xf>
    <xf numFmtId="9" fontId="26" fillId="0" borderId="14" xfId="33" applyNumberFormat="1" applyFont="1" applyFill="1" applyBorder="1" applyAlignment="1">
      <alignment horizontal="center" vertical="center" wrapText="1"/>
    </xf>
    <xf numFmtId="0" fontId="23" fillId="4" borderId="33" xfId="33" applyFont="1" applyFill="1" applyBorder="1" applyAlignment="1">
      <alignment horizontal="center" vertical="center" wrapText="1"/>
    </xf>
    <xf numFmtId="9" fontId="26" fillId="0" borderId="22" xfId="33" applyNumberFormat="1" applyFont="1" applyFill="1" applyBorder="1" applyAlignment="1">
      <alignment horizontal="center" vertical="center" wrapText="1"/>
    </xf>
    <xf numFmtId="0" fontId="20" fillId="5" borderId="23" xfId="33" applyFont="1" applyFill="1" applyBorder="1" applyAlignment="1">
      <alignment horizontal="center" vertical="center" wrapText="1"/>
    </xf>
    <xf numFmtId="0" fontId="20" fillId="6" borderId="23" xfId="33" applyFont="1" applyFill="1" applyBorder="1" applyAlignment="1">
      <alignment horizontal="center" vertical="center" wrapText="1"/>
    </xf>
    <xf numFmtId="9" fontId="21" fillId="5" borderId="23" xfId="33" applyNumberFormat="1" applyFont="1" applyFill="1" applyBorder="1" applyAlignment="1">
      <alignment horizontal="center" vertical="center" wrapText="1"/>
    </xf>
    <xf numFmtId="3" fontId="26" fillId="0" borderId="14" xfId="33" applyNumberFormat="1" applyFont="1" applyFill="1" applyBorder="1" applyAlignment="1">
      <alignment horizontal="center" vertical="center" wrapText="1"/>
    </xf>
    <xf numFmtId="0" fontId="26" fillId="0" borderId="0" xfId="33" applyFont="1"/>
    <xf numFmtId="0" fontId="26" fillId="0" borderId="0" xfId="33" applyFont="1" applyFill="1"/>
    <xf numFmtId="0" fontId="26" fillId="5" borderId="11" xfId="33" applyFont="1" applyFill="1" applyBorder="1" applyAlignment="1">
      <alignment horizontal="left" vertical="center" wrapText="1"/>
    </xf>
    <xf numFmtId="0" fontId="31" fillId="4" borderId="25" xfId="33" applyFont="1" applyFill="1" applyBorder="1" applyAlignment="1">
      <alignment horizontal="center" vertical="center" wrapText="1"/>
    </xf>
    <xf numFmtId="3" fontId="26" fillId="0" borderId="34" xfId="33" applyNumberFormat="1" applyFont="1" applyFill="1" applyBorder="1" applyAlignment="1">
      <alignment horizontal="center" vertical="center" wrapText="1"/>
    </xf>
    <xf numFmtId="0" fontId="26" fillId="0" borderId="7" xfId="33" applyFont="1" applyFill="1" applyBorder="1" applyAlignment="1">
      <alignment horizontal="center" vertical="center" wrapText="1"/>
    </xf>
    <xf numFmtId="0" fontId="31" fillId="4" borderId="6" xfId="33" applyFont="1" applyFill="1" applyBorder="1" applyAlignment="1">
      <alignment horizontal="center" vertical="center" wrapText="1"/>
    </xf>
    <xf numFmtId="0" fontId="26" fillId="6" borderId="11" xfId="33" applyFont="1" applyFill="1" applyBorder="1" applyAlignment="1">
      <alignment horizontal="left" vertical="center" wrapText="1"/>
    </xf>
    <xf numFmtId="49" fontId="20" fillId="0" borderId="35" xfId="33" applyNumberFormat="1" applyFont="1" applyFill="1" applyBorder="1" applyAlignment="1">
      <alignment horizontal="center" vertical="center" wrapText="1"/>
    </xf>
    <xf numFmtId="0" fontId="20" fillId="0" borderId="36" xfId="33" applyFont="1" applyFill="1" applyBorder="1" applyAlignment="1">
      <alignment horizontal="left" vertical="center" wrapText="1"/>
    </xf>
    <xf numFmtId="3" fontId="25" fillId="0" borderId="35" xfId="33" applyNumberFormat="1" applyFont="1" applyFill="1" applyBorder="1" applyAlignment="1">
      <alignment horizontal="center" vertical="center" wrapText="1"/>
    </xf>
    <xf numFmtId="9" fontId="26" fillId="0" borderId="0" xfId="33" applyNumberFormat="1" applyFont="1" applyFill="1" applyBorder="1" applyAlignment="1">
      <alignment horizontal="center" vertical="center" wrapText="1"/>
    </xf>
    <xf numFmtId="4" fontId="23" fillId="0" borderId="35" xfId="33" applyNumberFormat="1" applyFont="1" applyFill="1" applyBorder="1" applyAlignment="1">
      <alignment horizontal="center" vertical="center" wrapText="1"/>
    </xf>
    <xf numFmtId="3" fontId="20" fillId="0" borderId="37" xfId="33" applyNumberFormat="1" applyFont="1" applyFill="1" applyBorder="1" applyAlignment="1">
      <alignment horizontal="center" vertical="center" wrapText="1"/>
    </xf>
    <xf numFmtId="0" fontId="26" fillId="0" borderId="38" xfId="33" applyFont="1" applyFill="1" applyBorder="1" applyAlignment="1">
      <alignment horizontal="center" vertical="center" wrapText="1"/>
    </xf>
    <xf numFmtId="0" fontId="20" fillId="0" borderId="0" xfId="33" applyFont="1" applyFill="1" applyAlignment="1">
      <alignment horizontal="center"/>
    </xf>
    <xf numFmtId="0" fontId="32" fillId="0" borderId="0" xfId="33" applyFont="1" applyFill="1" applyBorder="1" applyAlignment="1">
      <alignment horizontal="right"/>
    </xf>
    <xf numFmtId="9" fontId="32" fillId="0" borderId="0" xfId="33" applyNumberFormat="1" applyFont="1" applyFill="1" applyBorder="1"/>
    <xf numFmtId="0" fontId="32" fillId="0" borderId="0" xfId="33" applyFont="1" applyFill="1" applyBorder="1"/>
    <xf numFmtId="0" fontId="32" fillId="0" borderId="0" xfId="33" applyFont="1" applyFill="1" applyAlignment="1">
      <alignment horizontal="right"/>
    </xf>
    <xf numFmtId="0" fontId="32" fillId="0" borderId="0" xfId="33" applyFont="1" applyFill="1"/>
    <xf numFmtId="9" fontId="32" fillId="0" borderId="0" xfId="33" applyNumberFormat="1" applyFont="1" applyFill="1"/>
    <xf numFmtId="0" fontId="32" fillId="0" borderId="39" xfId="33" applyFont="1" applyFill="1" applyBorder="1" applyAlignment="1">
      <alignment horizontal="right"/>
    </xf>
    <xf numFmtId="9" fontId="32" fillId="0" borderId="39" xfId="33" applyNumberFormat="1" applyFont="1" applyFill="1" applyBorder="1"/>
    <xf numFmtId="0" fontId="25" fillId="0" borderId="0" xfId="33" applyFont="1" applyFill="1"/>
    <xf numFmtId="0" fontId="26" fillId="3" borderId="26" xfId="33" applyFont="1" applyFill="1" applyBorder="1" applyAlignment="1">
      <alignment horizontal="center" vertical="center" wrapText="1"/>
    </xf>
    <xf numFmtId="0" fontId="26" fillId="3" borderId="6" xfId="33" applyFont="1" applyFill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7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26" xfId="33" applyFont="1" applyFill="1" applyBorder="1" applyAlignment="1">
      <alignment horizontal="center" vertical="center" wrapText="1"/>
    </xf>
    <xf numFmtId="0" fontId="23" fillId="3" borderId="28" xfId="33" applyFont="1" applyFill="1" applyBorder="1" applyAlignment="1">
      <alignment horizontal="center" vertical="center" wrapText="1"/>
    </xf>
    <xf numFmtId="0" fontId="23" fillId="3" borderId="15" xfId="33" applyFont="1" applyFill="1" applyBorder="1" applyAlignment="1">
      <alignment horizontal="center" vertical="center" wrapText="1"/>
    </xf>
    <xf numFmtId="0" fontId="21" fillId="0" borderId="30" xfId="33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right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Справочник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abSelected="1" view="pageBreakPreview" zoomScale="90" zoomScaleNormal="100" zoomScaleSheetLayoutView="90" workbookViewId="0">
      <selection sqref="A1:G1"/>
    </sheetView>
  </sheetViews>
  <sheetFormatPr defaultRowHeight="15" x14ac:dyDescent="0.25"/>
  <cols>
    <col min="1" max="1" width="5" style="17" customWidth="1"/>
    <col min="2" max="2" width="53.28515625" style="17" customWidth="1"/>
    <col min="3" max="3" width="13.7109375" style="17" customWidth="1"/>
    <col min="4" max="4" width="19.42578125" style="17" customWidth="1"/>
    <col min="5" max="5" width="16.7109375" style="17" customWidth="1"/>
    <col min="6" max="6" width="40.140625" style="17" customWidth="1"/>
    <col min="7" max="7" width="38.140625" style="102" customWidth="1"/>
    <col min="8" max="16384" width="9.140625" style="17"/>
  </cols>
  <sheetData>
    <row r="1" spans="1:10" ht="20.25" customHeight="1" x14ac:dyDescent="0.25">
      <c r="A1" s="141" t="s">
        <v>129</v>
      </c>
      <c r="B1" s="141"/>
      <c r="C1" s="141"/>
      <c r="D1" s="141"/>
      <c r="E1" s="141"/>
      <c r="F1" s="141"/>
      <c r="G1" s="141"/>
    </row>
    <row r="2" spans="1:10" ht="36.75" customHeight="1" x14ac:dyDescent="0.25">
      <c r="A2" s="129" t="s">
        <v>120</v>
      </c>
      <c r="B2" s="130"/>
      <c r="C2" s="130"/>
      <c r="D2" s="130"/>
      <c r="E2" s="130"/>
      <c r="F2" s="130"/>
    </row>
    <row r="3" spans="1:10" ht="30" customHeight="1" thickBot="1" x14ac:dyDescent="0.3">
      <c r="A3" s="138" t="s">
        <v>182</v>
      </c>
      <c r="B3" s="138"/>
      <c r="C3" s="138"/>
      <c r="D3" s="138"/>
      <c r="E3" s="138"/>
      <c r="F3" s="138"/>
      <c r="G3" s="138"/>
      <c r="H3" s="89"/>
      <c r="I3" s="89"/>
      <c r="J3" s="89"/>
    </row>
    <row r="4" spans="1:10" ht="24.75" customHeight="1" x14ac:dyDescent="0.25">
      <c r="A4" s="131" t="s">
        <v>110</v>
      </c>
      <c r="B4" s="133" t="s">
        <v>67</v>
      </c>
      <c r="C4" s="131" t="s">
        <v>68</v>
      </c>
      <c r="D4" s="135"/>
      <c r="E4" s="136" t="s">
        <v>171</v>
      </c>
      <c r="F4" s="137"/>
      <c r="G4" s="127" t="s">
        <v>151</v>
      </c>
    </row>
    <row r="5" spans="1:10" ht="50.25" customHeight="1" thickBot="1" x14ac:dyDescent="0.3">
      <c r="A5" s="132"/>
      <c r="B5" s="134"/>
      <c r="C5" s="90" t="s">
        <v>121</v>
      </c>
      <c r="D5" s="91" t="s">
        <v>162</v>
      </c>
      <c r="E5" s="18" t="s">
        <v>123</v>
      </c>
      <c r="F5" s="19" t="s">
        <v>165</v>
      </c>
      <c r="G5" s="128"/>
    </row>
    <row r="6" spans="1:10" ht="33" customHeight="1" thickBot="1" x14ac:dyDescent="0.3">
      <c r="A6" s="20" t="s">
        <v>96</v>
      </c>
      <c r="B6" s="21" t="s">
        <v>122</v>
      </c>
      <c r="C6" s="22" t="s">
        <v>104</v>
      </c>
      <c r="D6" s="92"/>
      <c r="E6" s="23" t="s">
        <v>87</v>
      </c>
      <c r="F6" s="24" t="s">
        <v>87</v>
      </c>
      <c r="G6" s="104"/>
    </row>
    <row r="7" spans="1:10" ht="15.75" thickBot="1" x14ac:dyDescent="0.3">
      <c r="A7" s="25"/>
      <c r="B7" s="26" t="s">
        <v>86</v>
      </c>
      <c r="C7" s="27"/>
      <c r="D7" s="93"/>
      <c r="E7" s="28"/>
      <c r="F7" s="29"/>
      <c r="G7" s="105"/>
    </row>
    <row r="8" spans="1:10" ht="30.75" customHeight="1" x14ac:dyDescent="0.25">
      <c r="A8" s="63" t="s">
        <v>60</v>
      </c>
      <c r="B8" s="64" t="s">
        <v>113</v>
      </c>
      <c r="C8" s="31"/>
      <c r="D8" s="94">
        <v>0.15</v>
      </c>
      <c r="E8" s="31" t="s">
        <v>169</v>
      </c>
      <c r="F8" s="32" t="s">
        <v>170</v>
      </c>
      <c r="G8" s="106" t="s">
        <v>180</v>
      </c>
    </row>
    <row r="9" spans="1:10" ht="23.25" customHeight="1" x14ac:dyDescent="0.25">
      <c r="A9" s="56" t="s">
        <v>61</v>
      </c>
      <c r="B9" s="55" t="s">
        <v>69</v>
      </c>
      <c r="C9" s="59"/>
      <c r="D9" s="94">
        <f>D8*0.15</f>
        <v>2.2499999999999999E-2</v>
      </c>
      <c r="E9" s="35" t="s">
        <v>93</v>
      </c>
      <c r="F9" s="36" t="s">
        <v>102</v>
      </c>
      <c r="G9" s="107" t="s">
        <v>152</v>
      </c>
    </row>
    <row r="10" spans="1:10" s="57" customFormat="1" ht="18.75" customHeight="1" x14ac:dyDescent="0.25">
      <c r="A10" s="56" t="s">
        <v>62</v>
      </c>
      <c r="B10" s="55" t="s">
        <v>126</v>
      </c>
      <c r="C10" s="59"/>
      <c r="D10" s="95">
        <f>(D8+D9)*0.68</f>
        <v>0.1173</v>
      </c>
      <c r="E10" s="37" t="s">
        <v>94</v>
      </c>
      <c r="F10" s="36" t="s">
        <v>109</v>
      </c>
      <c r="G10" s="107" t="s">
        <v>152</v>
      </c>
    </row>
    <row r="11" spans="1:10" s="57" customFormat="1" ht="18.75" customHeight="1" x14ac:dyDescent="0.25">
      <c r="A11" s="56" t="s">
        <v>63</v>
      </c>
      <c r="B11" s="55" t="s">
        <v>127</v>
      </c>
      <c r="C11" s="59"/>
      <c r="D11" s="95">
        <f>(D8+D9)*0.48</f>
        <v>8.2799999999999985E-2</v>
      </c>
      <c r="E11" s="37" t="s">
        <v>95</v>
      </c>
      <c r="F11" s="36" t="s">
        <v>111</v>
      </c>
      <c r="G11" s="107" t="s">
        <v>152</v>
      </c>
    </row>
    <row r="12" spans="1:10" s="57" customFormat="1" ht="33.75" customHeight="1" x14ac:dyDescent="0.25">
      <c r="A12" s="56" t="s">
        <v>64</v>
      </c>
      <c r="B12" s="55" t="s">
        <v>80</v>
      </c>
      <c r="C12" s="59"/>
      <c r="D12" s="95">
        <v>0.4</v>
      </c>
      <c r="E12" s="37" t="s">
        <v>87</v>
      </c>
      <c r="F12" s="36" t="s">
        <v>92</v>
      </c>
      <c r="G12" s="107" t="s">
        <v>163</v>
      </c>
    </row>
    <row r="13" spans="1:10" s="57" customFormat="1" ht="19.5" customHeight="1" x14ac:dyDescent="0.25">
      <c r="A13" s="56" t="s">
        <v>65</v>
      </c>
      <c r="B13" s="55" t="s">
        <v>81</v>
      </c>
      <c r="C13" s="59"/>
      <c r="D13" s="95">
        <f>0.12*D12</f>
        <v>4.8000000000000001E-2</v>
      </c>
      <c r="E13" s="38" t="s">
        <v>91</v>
      </c>
      <c r="F13" s="39" t="s">
        <v>82</v>
      </c>
      <c r="G13" s="107" t="s">
        <v>152</v>
      </c>
    </row>
    <row r="14" spans="1:10" s="57" customFormat="1" ht="31.5" customHeight="1" x14ac:dyDescent="0.25">
      <c r="A14" s="56" t="s">
        <v>66</v>
      </c>
      <c r="B14" s="55" t="s">
        <v>154</v>
      </c>
      <c r="C14" s="59"/>
      <c r="D14" s="95">
        <v>0</v>
      </c>
      <c r="E14" s="37" t="s">
        <v>87</v>
      </c>
      <c r="F14" s="36" t="s">
        <v>153</v>
      </c>
      <c r="G14" s="107" t="s">
        <v>163</v>
      </c>
    </row>
    <row r="15" spans="1:10" s="57" customFormat="1" ht="18" customHeight="1" x14ac:dyDescent="0.25">
      <c r="A15" s="56" t="s">
        <v>71</v>
      </c>
      <c r="B15" s="55" t="s">
        <v>155</v>
      </c>
      <c r="C15" s="59"/>
      <c r="D15" s="95">
        <f>0.02*D14</f>
        <v>0</v>
      </c>
      <c r="E15" s="38" t="s">
        <v>90</v>
      </c>
      <c r="F15" s="39" t="s">
        <v>156</v>
      </c>
      <c r="G15" s="107" t="s">
        <v>152</v>
      </c>
    </row>
    <row r="16" spans="1:10" s="57" customFormat="1" ht="29.25" customHeight="1" x14ac:dyDescent="0.25">
      <c r="A16" s="56" t="s">
        <v>73</v>
      </c>
      <c r="B16" s="55" t="s">
        <v>105</v>
      </c>
      <c r="C16" s="59"/>
      <c r="D16" s="95">
        <v>0</v>
      </c>
      <c r="E16" s="37" t="s">
        <v>87</v>
      </c>
      <c r="F16" s="39" t="s">
        <v>157</v>
      </c>
      <c r="G16" s="101" t="s">
        <v>157</v>
      </c>
    </row>
    <row r="17" spans="1:7" s="57" customFormat="1" ht="18.75" customHeight="1" x14ac:dyDescent="0.25">
      <c r="A17" s="56" t="s">
        <v>74</v>
      </c>
      <c r="B17" s="55" t="s">
        <v>106</v>
      </c>
      <c r="C17" s="59"/>
      <c r="D17" s="95">
        <f>0.03*D16</f>
        <v>0</v>
      </c>
      <c r="E17" s="38" t="s">
        <v>89</v>
      </c>
      <c r="F17" s="39" t="s">
        <v>107</v>
      </c>
      <c r="G17" s="107" t="s">
        <v>152</v>
      </c>
    </row>
    <row r="18" spans="1:7" ht="23.25" customHeight="1" x14ac:dyDescent="0.25">
      <c r="A18" s="65" t="s">
        <v>75</v>
      </c>
      <c r="B18" s="55" t="s">
        <v>70</v>
      </c>
      <c r="C18" s="59"/>
      <c r="D18" s="95">
        <v>0.16</v>
      </c>
      <c r="E18" s="37" t="s">
        <v>87</v>
      </c>
      <c r="F18" s="36" t="s">
        <v>97</v>
      </c>
      <c r="G18" s="107" t="s">
        <v>164</v>
      </c>
    </row>
    <row r="19" spans="1:7" ht="24.75" customHeight="1" x14ac:dyDescent="0.25">
      <c r="A19" s="56" t="s">
        <v>76</v>
      </c>
      <c r="B19" s="55" t="s">
        <v>72</v>
      </c>
      <c r="C19" s="59"/>
      <c r="D19" s="95">
        <f>(D8+D9+D12+D13+D16+D17+D18)*0.0308</f>
        <v>2.4039400000000002E-2</v>
      </c>
      <c r="E19" s="35" t="s">
        <v>88</v>
      </c>
      <c r="F19" s="36" t="s">
        <v>124</v>
      </c>
      <c r="G19" s="107" t="s">
        <v>152</v>
      </c>
    </row>
    <row r="20" spans="1:7" ht="18" customHeight="1" thickBot="1" x14ac:dyDescent="0.3">
      <c r="A20" s="110" t="s">
        <v>77</v>
      </c>
      <c r="B20" s="111"/>
      <c r="C20" s="112"/>
      <c r="D20" s="113"/>
      <c r="E20" s="114"/>
      <c r="F20" s="115"/>
      <c r="G20" s="116"/>
    </row>
    <row r="21" spans="1:7" ht="33" customHeight="1" thickBot="1" x14ac:dyDescent="0.3">
      <c r="A21" s="20" t="s">
        <v>78</v>
      </c>
      <c r="B21" s="21" t="s">
        <v>101</v>
      </c>
      <c r="C21" s="61"/>
      <c r="D21" s="61"/>
      <c r="E21" s="23"/>
      <c r="F21" s="24" t="s">
        <v>112</v>
      </c>
      <c r="G21" s="104"/>
    </row>
    <row r="22" spans="1:7" ht="21.75" customHeight="1" thickBot="1" x14ac:dyDescent="0.3">
      <c r="A22" s="42"/>
      <c r="B22" s="43" t="s">
        <v>183</v>
      </c>
      <c r="C22" s="62"/>
      <c r="D22" s="96"/>
      <c r="E22" s="44"/>
      <c r="F22" s="45"/>
      <c r="G22" s="108"/>
    </row>
    <row r="23" spans="1:7" ht="36.75" customHeight="1" x14ac:dyDescent="0.25">
      <c r="A23" s="33" t="s">
        <v>83</v>
      </c>
      <c r="B23" s="30" t="s">
        <v>113</v>
      </c>
      <c r="C23" s="60"/>
      <c r="D23" s="94">
        <v>0</v>
      </c>
      <c r="E23" s="31" t="s">
        <v>167</v>
      </c>
      <c r="F23" s="32" t="s">
        <v>168</v>
      </c>
      <c r="G23" s="106" t="s">
        <v>174</v>
      </c>
    </row>
    <row r="24" spans="1:7" x14ac:dyDescent="0.25">
      <c r="A24" s="33" t="s">
        <v>84</v>
      </c>
      <c r="B24" s="34" t="s">
        <v>114</v>
      </c>
      <c r="C24" s="58"/>
      <c r="D24" s="95">
        <f>D23*0.15</f>
        <v>0</v>
      </c>
      <c r="E24" s="35" t="s">
        <v>98</v>
      </c>
      <c r="F24" s="36" t="s">
        <v>103</v>
      </c>
      <c r="G24" s="107" t="s">
        <v>152</v>
      </c>
    </row>
    <row r="25" spans="1:7" x14ac:dyDescent="0.25">
      <c r="A25" s="40" t="s">
        <v>79</v>
      </c>
      <c r="B25" s="34" t="s">
        <v>159</v>
      </c>
      <c r="C25" s="59"/>
      <c r="D25" s="95">
        <f>(D23+D24)*0.5525</f>
        <v>0</v>
      </c>
      <c r="E25" s="37" t="s">
        <v>99</v>
      </c>
      <c r="F25" s="36" t="s">
        <v>115</v>
      </c>
      <c r="G25" s="107" t="s">
        <v>152</v>
      </c>
    </row>
    <row r="26" spans="1:7" ht="15.75" thickBot="1" x14ac:dyDescent="0.3">
      <c r="A26" s="40" t="s">
        <v>85</v>
      </c>
      <c r="B26" s="41" t="s">
        <v>160</v>
      </c>
      <c r="C26" s="59"/>
      <c r="D26" s="97">
        <f>(D23+D24)*0.32</f>
        <v>0</v>
      </c>
      <c r="E26" s="37" t="s">
        <v>100</v>
      </c>
      <c r="F26" s="36" t="s">
        <v>116</v>
      </c>
      <c r="G26" s="107" t="s">
        <v>152</v>
      </c>
    </row>
    <row r="27" spans="1:7" ht="30.75" thickBot="1" x14ac:dyDescent="0.3">
      <c r="A27" s="46">
        <v>20</v>
      </c>
      <c r="B27" s="47" t="s">
        <v>108</v>
      </c>
      <c r="C27" s="48"/>
      <c r="D27" s="98"/>
      <c r="E27" s="23"/>
      <c r="F27" s="24" t="s">
        <v>117</v>
      </c>
      <c r="G27" s="104"/>
    </row>
    <row r="28" spans="1:7" ht="24.75" customHeight="1" thickBot="1" x14ac:dyDescent="0.3">
      <c r="A28" s="46">
        <v>23</v>
      </c>
      <c r="B28" s="47" t="s">
        <v>125</v>
      </c>
      <c r="C28" s="48" t="s">
        <v>104</v>
      </c>
      <c r="D28" s="100">
        <f>SUM(D8:D26)</f>
        <v>1.0046394000000001</v>
      </c>
      <c r="E28" s="23"/>
      <c r="F28" s="49" t="s">
        <v>166</v>
      </c>
      <c r="G28" s="104"/>
    </row>
    <row r="29" spans="1:7" ht="33.75" customHeight="1" thickBot="1" x14ac:dyDescent="0.3">
      <c r="A29" s="50">
        <v>22</v>
      </c>
      <c r="B29" s="51" t="s">
        <v>119</v>
      </c>
      <c r="C29" s="52">
        <v>0</v>
      </c>
      <c r="D29" s="99"/>
      <c r="E29" s="53"/>
      <c r="F29" s="54" t="s">
        <v>118</v>
      </c>
      <c r="G29" s="109"/>
    </row>
    <row r="30" spans="1:7" ht="27.75" customHeight="1" x14ac:dyDescent="0.25"/>
    <row r="31" spans="1:7" ht="18" customHeight="1" x14ac:dyDescent="0.25">
      <c r="B31" s="17" t="s">
        <v>128</v>
      </c>
    </row>
    <row r="32" spans="1:7" s="57" customFormat="1" ht="20.25" customHeight="1" x14ac:dyDescent="0.25">
      <c r="B32" s="126" t="s">
        <v>181</v>
      </c>
      <c r="G32" s="103"/>
    </row>
    <row r="33" spans="2:7" s="57" customFormat="1" ht="16.5" hidden="1" customHeight="1" x14ac:dyDescent="0.25">
      <c r="C33" s="117" t="s">
        <v>94</v>
      </c>
      <c r="D33" s="117" t="s">
        <v>95</v>
      </c>
      <c r="G33" s="103"/>
    </row>
    <row r="34" spans="2:7" s="57" customFormat="1" ht="16.5" hidden="1" customHeight="1" x14ac:dyDescent="0.25">
      <c r="B34" s="118" t="s">
        <v>175</v>
      </c>
      <c r="C34" s="119">
        <v>0.68</v>
      </c>
      <c r="D34" s="119">
        <v>0.48</v>
      </c>
      <c r="E34" s="120"/>
      <c r="F34" s="120"/>
      <c r="G34" s="103"/>
    </row>
    <row r="35" spans="2:7" s="57" customFormat="1" hidden="1" x14ac:dyDescent="0.25">
      <c r="B35" s="121" t="s">
        <v>176</v>
      </c>
      <c r="C35" s="119">
        <v>0.68</v>
      </c>
      <c r="D35" s="119">
        <v>0.48</v>
      </c>
      <c r="E35" s="122"/>
      <c r="F35" s="122"/>
      <c r="G35" s="103"/>
    </row>
    <row r="36" spans="2:7" s="57" customFormat="1" hidden="1" x14ac:dyDescent="0.25">
      <c r="B36" s="121" t="s">
        <v>177</v>
      </c>
      <c r="C36" s="123">
        <v>0.94</v>
      </c>
      <c r="D36" s="123">
        <v>0.52</v>
      </c>
      <c r="E36" s="122"/>
      <c r="F36" s="122"/>
      <c r="G36" s="103"/>
    </row>
    <row r="37" spans="2:7" s="57" customFormat="1" hidden="1" x14ac:dyDescent="0.25">
      <c r="B37" s="121" t="s">
        <v>178</v>
      </c>
      <c r="C37" s="123">
        <v>0.89</v>
      </c>
      <c r="D37" s="123">
        <v>0.52</v>
      </c>
      <c r="E37" s="122"/>
      <c r="F37" s="122"/>
      <c r="G37" s="103"/>
    </row>
    <row r="38" spans="2:7" s="57" customFormat="1" ht="7.5" hidden="1" customHeight="1" x14ac:dyDescent="0.25">
      <c r="B38" s="124"/>
      <c r="C38" s="125"/>
      <c r="D38" s="125"/>
      <c r="E38" s="120"/>
      <c r="F38" s="120"/>
      <c r="G38" s="103"/>
    </row>
    <row r="39" spans="2:7" s="57" customFormat="1" ht="19.5" hidden="1" customHeight="1" x14ac:dyDescent="0.25">
      <c r="B39" s="121" t="s">
        <v>179</v>
      </c>
      <c r="C39" s="123">
        <f>C34*0.4+C35*0.15+C36*0.15+C37*0.3</f>
        <v>0.78200000000000003</v>
      </c>
      <c r="D39" s="123">
        <f>D34*0.4+D35*0.15+D36*0.15+D37*0.3</f>
        <v>0.498</v>
      </c>
      <c r="E39" s="122"/>
      <c r="F39" s="122"/>
      <c r="G39" s="103"/>
    </row>
    <row r="40" spans="2:7" s="57" customFormat="1" x14ac:dyDescent="0.25">
      <c r="B40" s="57" t="s">
        <v>173</v>
      </c>
      <c r="G40" s="103"/>
    </row>
    <row r="41" spans="2:7" ht="18" hidden="1" customHeight="1" x14ac:dyDescent="0.25"/>
    <row r="42" spans="2:7" s="57" customFormat="1" hidden="1" x14ac:dyDescent="0.25">
      <c r="G42" s="103"/>
    </row>
    <row r="43" spans="2:7" s="57" customFormat="1" hidden="1" x14ac:dyDescent="0.25">
      <c r="G43" s="103"/>
    </row>
    <row r="44" spans="2:7" ht="15.75" customHeight="1" x14ac:dyDescent="0.25"/>
    <row r="45" spans="2:7" x14ac:dyDescent="0.25">
      <c r="B45" s="88" t="s">
        <v>161</v>
      </c>
    </row>
    <row r="46" spans="2:7" x14ac:dyDescent="0.25">
      <c r="B46" s="88" t="s">
        <v>158</v>
      </c>
    </row>
    <row r="47" spans="2:7" s="57" customFormat="1" x14ac:dyDescent="0.25">
      <c r="B47" s="57" t="s">
        <v>173</v>
      </c>
      <c r="G47" s="103"/>
    </row>
  </sheetData>
  <mergeCells count="8">
    <mergeCell ref="A1:G1"/>
    <mergeCell ref="G4:G5"/>
    <mergeCell ref="A2:F2"/>
    <mergeCell ref="A4:A5"/>
    <mergeCell ref="B4:B5"/>
    <mergeCell ref="C4:D4"/>
    <mergeCell ref="E4:F4"/>
    <mergeCell ref="A3:G3"/>
  </mergeCells>
  <pageMargins left="0.54" right="0.78740157480314965" top="0.42" bottom="0.38" header="0.31496062992125984" footer="0.15748031496062992"/>
  <pageSetup paperSize="9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="115" zoomScaleNormal="115" workbookViewId="0">
      <selection activeCell="A4" sqref="A4:I4"/>
    </sheetView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7" t="s">
        <v>130</v>
      </c>
    </row>
    <row r="2" spans="1:9" x14ac:dyDescent="0.25">
      <c r="E2" s="17"/>
      <c r="F2" s="17"/>
    </row>
    <row r="3" spans="1:9" ht="15" customHeight="1" x14ac:dyDescent="0.25">
      <c r="A3" s="139" t="s">
        <v>172</v>
      </c>
      <c r="B3" s="139"/>
      <c r="C3" s="139"/>
      <c r="D3" s="139"/>
      <c r="E3" s="139"/>
      <c r="F3" s="139"/>
      <c r="G3" s="139"/>
      <c r="H3" s="139"/>
    </row>
    <row r="4" spans="1:9" ht="30" customHeight="1" x14ac:dyDescent="0.25">
      <c r="A4" s="140" t="s">
        <v>182</v>
      </c>
      <c r="B4" s="140"/>
      <c r="C4" s="140"/>
      <c r="D4" s="140"/>
      <c r="E4" s="140"/>
      <c r="F4" s="140"/>
      <c r="G4" s="140"/>
      <c r="H4" s="140"/>
      <c r="I4" s="140"/>
    </row>
    <row r="5" spans="1:9" ht="15" customHeight="1" thickBot="1" x14ac:dyDescent="0.3">
      <c r="A5" s="66"/>
      <c r="B5" s="66"/>
      <c r="C5" s="66"/>
      <c r="D5" s="66"/>
      <c r="E5" s="66"/>
      <c r="F5" s="66"/>
      <c r="G5" s="66"/>
      <c r="H5" s="66"/>
    </row>
    <row r="6" spans="1:9" ht="15.75" thickBot="1" x14ac:dyDescent="0.3">
      <c r="A6" s="67" t="s">
        <v>131</v>
      </c>
      <c r="B6" s="67"/>
      <c r="C6" s="67"/>
      <c r="D6" s="68"/>
      <c r="E6" s="87"/>
      <c r="F6" s="67"/>
      <c r="G6" s="67"/>
      <c r="H6" s="67"/>
    </row>
    <row r="7" spans="1:9" x14ac:dyDescent="0.25">
      <c r="A7" s="67" t="s">
        <v>132</v>
      </c>
      <c r="B7" s="67"/>
      <c r="C7" s="67"/>
      <c r="D7" s="68"/>
      <c r="E7" s="86">
        <v>90</v>
      </c>
      <c r="F7" s="67"/>
      <c r="G7" s="67"/>
      <c r="H7" s="67"/>
    </row>
    <row r="8" spans="1:9" x14ac:dyDescent="0.25">
      <c r="A8" s="67" t="s">
        <v>133</v>
      </c>
      <c r="B8" s="67"/>
      <c r="C8" s="67"/>
      <c r="D8" s="68"/>
      <c r="E8" s="69">
        <v>10</v>
      </c>
      <c r="F8" s="67"/>
      <c r="G8" s="67"/>
      <c r="H8" s="67"/>
    </row>
    <row r="9" spans="1:9" x14ac:dyDescent="0.25">
      <c r="A9" s="70"/>
      <c r="B9" s="70"/>
      <c r="C9" s="70"/>
      <c r="D9" s="70"/>
      <c r="E9" s="70"/>
      <c r="F9" s="70"/>
      <c r="G9" s="70"/>
      <c r="H9" s="70"/>
    </row>
    <row r="10" spans="1:9" ht="48.75" customHeight="1" x14ac:dyDescent="0.25">
      <c r="A10" s="71" t="s">
        <v>134</v>
      </c>
      <c r="B10" s="71" t="s">
        <v>135</v>
      </c>
      <c r="C10" s="71" t="s">
        <v>136</v>
      </c>
      <c r="D10" s="71" t="s">
        <v>137</v>
      </c>
      <c r="E10" s="71" t="s">
        <v>138</v>
      </c>
      <c r="F10" s="71" t="s">
        <v>139</v>
      </c>
      <c r="G10" s="71" t="s">
        <v>140</v>
      </c>
      <c r="H10" s="71" t="s">
        <v>141</v>
      </c>
      <c r="I10" s="71" t="s">
        <v>142</v>
      </c>
    </row>
    <row r="11" spans="1:9" ht="18" customHeight="1" x14ac:dyDescent="0.25">
      <c r="A11" s="72">
        <v>1</v>
      </c>
      <c r="B11" s="72">
        <v>2</v>
      </c>
      <c r="C11" s="72">
        <v>3</v>
      </c>
      <c r="D11" s="72" t="s">
        <v>143</v>
      </c>
      <c r="E11" s="72" t="s">
        <v>144</v>
      </c>
      <c r="F11" s="72" t="s">
        <v>145</v>
      </c>
      <c r="G11" s="72" t="s">
        <v>146</v>
      </c>
      <c r="H11" s="72" t="s">
        <v>147</v>
      </c>
      <c r="I11" s="72" t="s">
        <v>148</v>
      </c>
    </row>
    <row r="12" spans="1:9" x14ac:dyDescent="0.25">
      <c r="A12" s="73"/>
      <c r="B12" s="74"/>
      <c r="C12" s="75"/>
      <c r="D12" s="76"/>
      <c r="E12" s="77"/>
      <c r="F12" s="75"/>
      <c r="G12" s="78"/>
      <c r="H12" s="79"/>
      <c r="I12" s="79"/>
    </row>
    <row r="13" spans="1:9" x14ac:dyDescent="0.25">
      <c r="A13" s="73"/>
      <c r="B13" s="74"/>
      <c r="C13" s="75"/>
      <c r="D13" s="76"/>
      <c r="E13" s="77"/>
      <c r="F13" s="75"/>
      <c r="G13" s="78"/>
      <c r="H13" s="79"/>
      <c r="I13" s="79"/>
    </row>
    <row r="14" spans="1:9" x14ac:dyDescent="0.25">
      <c r="A14" s="73"/>
      <c r="B14" s="74"/>
      <c r="C14" s="75"/>
      <c r="D14" s="76"/>
      <c r="E14" s="77"/>
      <c r="F14" s="75"/>
      <c r="G14" s="78"/>
      <c r="H14" s="79"/>
      <c r="I14" s="79"/>
    </row>
    <row r="15" spans="1:9" x14ac:dyDescent="0.25">
      <c r="A15" s="80" t="s">
        <v>149</v>
      </c>
      <c r="B15" s="81"/>
      <c r="C15" s="82"/>
      <c r="D15" s="83"/>
      <c r="E15" s="80"/>
      <c r="F15" s="80"/>
      <c r="G15" s="80"/>
      <c r="H15" s="83"/>
      <c r="I15" s="83"/>
    </row>
    <row r="16" spans="1:9" x14ac:dyDescent="0.25">
      <c r="A16" s="17"/>
      <c r="B16" s="17"/>
      <c r="C16" s="17"/>
      <c r="D16" s="84"/>
      <c r="E16" s="84"/>
      <c r="F16" s="84"/>
      <c r="G16" s="84"/>
      <c r="H16" s="84"/>
      <c r="I16" s="85"/>
    </row>
    <row r="17" spans="1:8" x14ac:dyDescent="0.25">
      <c r="A17" s="16" t="s">
        <v>150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A4:I4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Голдобин Андрей Федорович</cp:lastModifiedBy>
  <cp:lastPrinted>2017-05-16T13:10:52Z</cp:lastPrinted>
  <dcterms:created xsi:type="dcterms:W3CDTF">2010-09-28T10:04:17Z</dcterms:created>
  <dcterms:modified xsi:type="dcterms:W3CDTF">2017-05-31T13:36:56Z</dcterms:modified>
</cp:coreProperties>
</file>